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y jung\Desktop\"/>
    </mc:Choice>
  </mc:AlternateContent>
  <xr:revisionPtr revIDLastSave="0" documentId="13_ncr:1_{9627C097-E6F5-44BC-B5F2-90E0B795DA18}" xr6:coauthVersionLast="47" xr6:coauthVersionMax="47" xr10:uidLastSave="{00000000-0000-0000-0000-000000000000}"/>
  <bookViews>
    <workbookView xWindow="-108" yWindow="-108" windowWidth="23256" windowHeight="12576" xr2:uid="{26170C75-0813-4D07-8D79-3CA585AD7C1C}"/>
  </bookViews>
  <sheets>
    <sheet name="대행사(배민,요기요,요기요익스프레스)" sheetId="4" r:id="rId1"/>
    <sheet name="배민1" sheetId="3" r:id="rId2"/>
    <sheet name="쿠팡잇츠" sheetId="1" r:id="rId3"/>
  </sheets>
  <definedNames>
    <definedName name="_xlnm.Print_Area" localSheetId="0">'대행사(배민,요기요,요기요익스프레스)'!$B$1:$K$15</definedName>
    <definedName name="_xlnm.Print_Area" localSheetId="1">배민1!$B$1:$K$18</definedName>
    <definedName name="_xlnm.Print_Area" localSheetId="2">쿠팡잇츠!$B$2:$K$19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D8" i="1"/>
  <c r="G8" i="1"/>
  <c r="G7" i="4" l="1"/>
  <c r="E8" i="4"/>
  <c r="F8" i="4"/>
  <c r="F7" i="4"/>
  <c r="E7" i="4"/>
  <c r="G6" i="4"/>
  <c r="F6" i="4"/>
  <c r="E6" i="4"/>
  <c r="G7" i="3"/>
  <c r="D7" i="3"/>
  <c r="F8" i="3"/>
  <c r="E8" i="3"/>
  <c r="F7" i="3"/>
  <c r="E7" i="3"/>
  <c r="G6" i="3"/>
  <c r="F6" i="3"/>
  <c r="E6" i="3"/>
  <c r="F7" i="1"/>
  <c r="F8" i="1"/>
  <c r="F9" i="1"/>
  <c r="F6" i="1"/>
  <c r="E9" i="1"/>
  <c r="E8" i="1"/>
  <c r="E7" i="1"/>
  <c r="E6" i="1"/>
  <c r="G6" i="1"/>
  <c r="H8" i="4" l="1"/>
  <c r="H7" i="4"/>
  <c r="H6" i="4"/>
  <c r="I6" i="4" s="1"/>
  <c r="J6" i="4" s="1"/>
  <c r="K6" i="4" s="1"/>
  <c r="H6" i="3"/>
  <c r="I6" i="3" s="1"/>
  <c r="H8" i="3"/>
  <c r="I8" i="3" s="1"/>
  <c r="H7" i="3"/>
  <c r="I7" i="3" s="1"/>
  <c r="J7" i="3" s="1"/>
  <c r="H6" i="1"/>
  <c r="I6" i="1" s="1"/>
  <c r="H9" i="1"/>
  <c r="H7" i="1"/>
  <c r="I7" i="1" s="1"/>
  <c r="H8" i="1"/>
  <c r="I8" i="4" l="1"/>
  <c r="J8" i="4" s="1"/>
  <c r="K8" i="4" s="1"/>
  <c r="I7" i="4"/>
  <c r="J7" i="4" s="1"/>
  <c r="K7" i="4" s="1"/>
  <c r="J8" i="3"/>
  <c r="K8" i="3" s="1"/>
  <c r="J6" i="3"/>
  <c r="K6" i="3" s="1"/>
  <c r="I8" i="1"/>
  <c r="J8" i="1" s="1"/>
  <c r="K8" i="1" s="1"/>
  <c r="I9" i="1"/>
  <c r="J9" i="1" s="1"/>
  <c r="K9" i="1" s="1"/>
  <c r="J6" i="1"/>
  <c r="K6" i="1" s="1"/>
  <c r="J7" i="1"/>
  <c r="K7" i="1" s="1"/>
  <c r="K7" i="3"/>
</calcChain>
</file>

<file path=xl/sharedStrings.xml><?xml version="1.0" encoding="utf-8"?>
<sst xmlns="http://schemas.openxmlformats.org/spreadsheetml/2006/main" count="48" uniqueCount="23">
  <si>
    <t>수수료</t>
    <phoneticPr fontId="2" type="noConversion"/>
  </si>
  <si>
    <t>배달비</t>
    <phoneticPr fontId="2" type="noConversion"/>
  </si>
  <si>
    <t>고객 부담 배달비</t>
    <phoneticPr fontId="2" type="noConversion"/>
  </si>
  <si>
    <t>차감 후 입금액</t>
    <phoneticPr fontId="2" type="noConversion"/>
  </si>
  <si>
    <t>PG</t>
    <phoneticPr fontId="2" type="noConversion"/>
  </si>
  <si>
    <t>최대 4000원 분담 가능</t>
    <phoneticPr fontId="2" type="noConversion"/>
  </si>
  <si>
    <t>고객부담 배달비</t>
    <phoneticPr fontId="2" type="noConversion"/>
  </si>
  <si>
    <t>수수료율</t>
    <phoneticPr fontId="2" type="noConversion"/>
  </si>
  <si>
    <t>최종 수수료(부가세 포함)</t>
    <phoneticPr fontId="2" type="noConversion"/>
  </si>
  <si>
    <t>최종 앱 수익률</t>
    <phoneticPr fontId="2" type="noConversion"/>
  </si>
  <si>
    <t>배달 장사는 배달의 정석과 함께!!</t>
    <phoneticPr fontId="2" type="noConversion"/>
  </si>
  <si>
    <t>평균 주문단가</t>
    <phoneticPr fontId="2" type="noConversion"/>
  </si>
  <si>
    <t>최종 배달 수수료율</t>
    <phoneticPr fontId="2" type="noConversion"/>
  </si>
  <si>
    <t>3. 통합형 요금제</t>
    <phoneticPr fontId="2" type="noConversion"/>
  </si>
  <si>
    <t>2. 배달비 절약형 요금제</t>
    <phoneticPr fontId="2" type="noConversion"/>
  </si>
  <si>
    <t>1. 기본형 요금제</t>
    <phoneticPr fontId="2" type="noConversion"/>
  </si>
  <si>
    <t>1. 배민</t>
    <phoneticPr fontId="2" type="noConversion"/>
  </si>
  <si>
    <t>2. 요기요</t>
    <phoneticPr fontId="2" type="noConversion"/>
  </si>
  <si>
    <t>3. 요기요 익스프레스</t>
    <phoneticPr fontId="2" type="noConversion"/>
  </si>
  <si>
    <t>A-수수료일반형</t>
    <phoneticPr fontId="2" type="noConversion"/>
  </si>
  <si>
    <t>B-수수료절약형</t>
    <phoneticPr fontId="2" type="noConversion"/>
  </si>
  <si>
    <t>C-수수료절약형</t>
    <phoneticPr fontId="2" type="noConversion"/>
  </si>
  <si>
    <t>D-베달비포함형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</si>
</sst>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2" applyNumberFormat="1" applyFont="1">
      <alignment vertical="center"/>
    </xf>
    <xf numFmtId="41" fontId="0" fillId="0" borderId="0" xfId="1" applyFont="1">
      <alignment vertical="center"/>
    </xf>
    <xf numFmtId="0" fontId="0" fillId="2" borderId="0" xfId="0" applyFill="1">
      <alignment vertical="center"/>
    </xf>
    <xf numFmtId="41" fontId="0" fillId="2" borderId="0" xfId="1" applyFont="1" applyFill="1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176" fontId="0" fillId="3" borderId="0" xfId="2" applyNumberFormat="1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4" borderId="0" xfId="0" applyFill="1">
      <alignment vertical="center"/>
    </xf>
    <xf numFmtId="176" fontId="0" fillId="4" borderId="0" xfId="2" applyNumberFormat="1" applyFont="1" applyFill="1">
      <alignment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66C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9</xdr:row>
      <xdr:rowOff>213360</xdr:rowOff>
    </xdr:from>
    <xdr:to>
      <xdr:col>2</xdr:col>
      <xdr:colOff>373380</xdr:colOff>
      <xdr:row>14</xdr:row>
      <xdr:rowOff>121921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E8EB7DDF-6E31-44D9-A914-24E87FE51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2865120"/>
          <a:ext cx="2026920" cy="101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12</xdr:row>
      <xdr:rowOff>213360</xdr:rowOff>
    </xdr:from>
    <xdr:to>
      <xdr:col>2</xdr:col>
      <xdr:colOff>373380</xdr:colOff>
      <xdr:row>17</xdr:row>
      <xdr:rowOff>121920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8DC5A60-CA6E-4550-9F95-45528279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3086100"/>
          <a:ext cx="2026920" cy="1013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655320</xdr:colOff>
      <xdr:row>13</xdr:row>
      <xdr:rowOff>213360</xdr:rowOff>
    </xdr:from>
    <xdr:to>
      <xdr:col>3</xdr:col>
      <xdr:colOff>243840</xdr:colOff>
      <xdr:row>18</xdr:row>
      <xdr:rowOff>121920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7FE6C744-D4BA-42B8-A391-B48F3B27A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" y="3086100"/>
          <a:ext cx="2026920" cy="101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47768-0616-4B3F-A40C-8EB4BEDA52EF}">
  <sheetPr>
    <tabColor rgb="FFFF0000"/>
  </sheetPr>
  <dimension ref="B2:K10"/>
  <sheetViews>
    <sheetView tabSelected="1" view="pageBreakPreview" zoomScale="115" zoomScaleNormal="100" zoomScaleSheetLayoutView="115" workbookViewId="0">
      <selection activeCell="C3" sqref="C3"/>
    </sheetView>
  </sheetViews>
  <sheetFormatPr defaultRowHeight="17.399999999999999" x14ac:dyDescent="0.4"/>
  <cols>
    <col min="2" max="2" width="21.5" bestFit="1" customWidth="1"/>
    <col min="3" max="3" width="8.19921875" bestFit="1" customWidth="1"/>
    <col min="4" max="4" width="10.296875" bestFit="1" customWidth="1"/>
    <col min="5" max="5" width="7.19921875" bestFit="1" customWidth="1"/>
    <col min="6" max="6" width="5.796875" bestFit="1" customWidth="1"/>
    <col min="7" max="7" width="15.69921875" bestFit="1" customWidth="1"/>
    <col min="8" max="8" width="22.59765625" bestFit="1" customWidth="1"/>
    <col min="9" max="9" width="13.69921875" bestFit="1" customWidth="1"/>
    <col min="10" max="10" width="17.59765625" bestFit="1" customWidth="1"/>
    <col min="11" max="11" width="13.69921875" bestFit="1" customWidth="1"/>
    <col min="12" max="12" width="20.69921875" bestFit="1" customWidth="1"/>
  </cols>
  <sheetData>
    <row r="2" spans="2:11" x14ac:dyDescent="0.4">
      <c r="B2" s="3" t="s">
        <v>11</v>
      </c>
      <c r="C2" s="4">
        <v>15000</v>
      </c>
      <c r="D2" s="4"/>
      <c r="G2" s="8"/>
      <c r="H2" s="9"/>
    </row>
    <row r="3" spans="2:11" x14ac:dyDescent="0.4">
      <c r="B3" s="3" t="s">
        <v>6</v>
      </c>
      <c r="C3" s="4">
        <v>2000</v>
      </c>
      <c r="D3" s="4"/>
    </row>
    <row r="4" spans="2:11" x14ac:dyDescent="0.4">
      <c r="C4" s="2"/>
      <c r="D4" s="2"/>
    </row>
    <row r="5" spans="2:11" x14ac:dyDescent="0.4">
      <c r="C5" t="s">
        <v>7</v>
      </c>
      <c r="D5" t="s">
        <v>1</v>
      </c>
      <c r="E5" t="s">
        <v>0</v>
      </c>
      <c r="F5" t="s">
        <v>4</v>
      </c>
      <c r="G5" t="s">
        <v>2</v>
      </c>
      <c r="H5" t="s">
        <v>8</v>
      </c>
      <c r="I5" t="s">
        <v>3</v>
      </c>
      <c r="J5" s="10" t="s">
        <v>12</v>
      </c>
      <c r="K5" s="6" t="s">
        <v>9</v>
      </c>
    </row>
    <row r="6" spans="2:11" x14ac:dyDescent="0.4">
      <c r="B6" t="s">
        <v>16</v>
      </c>
      <c r="C6" s="1">
        <v>0.05</v>
      </c>
      <c r="D6" s="2">
        <v>4000</v>
      </c>
      <c r="E6" s="2">
        <f>$C$2*C6</f>
        <v>750</v>
      </c>
      <c r="F6" s="2">
        <f>$C$2*3%</f>
        <v>450</v>
      </c>
      <c r="G6" s="2">
        <f>$C$3</f>
        <v>2000</v>
      </c>
      <c r="H6" s="2">
        <f>(E6+D6+F6)*1.1</f>
        <v>5720.0000000000009</v>
      </c>
      <c r="I6" s="2">
        <f>$C$2+$G6-H6</f>
        <v>11280</v>
      </c>
      <c r="J6" s="11">
        <f>1-(I6/($C$2+$G6))</f>
        <v>0.33647058823529408</v>
      </c>
      <c r="K6" s="7">
        <f>1-J6</f>
        <v>0.66352941176470592</v>
      </c>
    </row>
    <row r="7" spans="2:11" x14ac:dyDescent="0.4">
      <c r="B7" t="s">
        <v>17</v>
      </c>
      <c r="C7" s="1">
        <v>0.125</v>
      </c>
      <c r="D7" s="2">
        <v>4000</v>
      </c>
      <c r="E7" s="2">
        <f>$C$2*C7</f>
        <v>1875</v>
      </c>
      <c r="F7" s="2">
        <f t="shared" ref="F7:F8" si="0">$C$2*3%</f>
        <v>450</v>
      </c>
      <c r="G7" s="2">
        <f>$C$3</f>
        <v>2000</v>
      </c>
      <c r="H7" s="2">
        <f>(E7+D7+F7)*1.1</f>
        <v>6957.5000000000009</v>
      </c>
      <c r="I7" s="2">
        <f>$C$2+$G7-H7</f>
        <v>10042.5</v>
      </c>
      <c r="J7" s="11">
        <f>1-(I7/($C$2+$G7))</f>
        <v>0.40926470588235297</v>
      </c>
      <c r="K7" s="7">
        <f t="shared" ref="K7" si="1">1-J7</f>
        <v>0.59073529411764703</v>
      </c>
    </row>
    <row r="8" spans="2:11" x14ac:dyDescent="0.4">
      <c r="B8" t="s">
        <v>18</v>
      </c>
      <c r="C8" s="1">
        <v>0.125</v>
      </c>
      <c r="D8" s="2">
        <v>2900</v>
      </c>
      <c r="E8" s="2">
        <f>$C$2*C8</f>
        <v>1875</v>
      </c>
      <c r="F8" s="2">
        <f t="shared" si="0"/>
        <v>450</v>
      </c>
      <c r="G8" s="2">
        <v>2900</v>
      </c>
      <c r="H8" s="2">
        <f>(E8+D8+F8)*1.1</f>
        <v>5747.5000000000009</v>
      </c>
      <c r="I8" s="2">
        <f>$C$2+$G8-H8</f>
        <v>12152.5</v>
      </c>
      <c r="J8" s="11">
        <f>1-(I8/($C$2+$G8))</f>
        <v>0.32108938547486032</v>
      </c>
      <c r="K8" s="7">
        <f t="shared" ref="K8" si="2">1-J8</f>
        <v>0.67891061452513968</v>
      </c>
    </row>
    <row r="10" spans="2:11" x14ac:dyDescent="0.4">
      <c r="B10" s="5" t="s">
        <v>10</v>
      </c>
    </row>
  </sheetData>
  <phoneticPr fontId="2" type="noConversion"/>
  <pageMargins left="0.7" right="0.7" top="0.75" bottom="0.75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6593-589A-48F8-8204-0A5DCEDA0B36}">
  <sheetPr>
    <tabColor rgb="FF66C6E4"/>
  </sheetPr>
  <dimension ref="B2:K13"/>
  <sheetViews>
    <sheetView view="pageBreakPreview" zoomScale="115" zoomScaleNormal="100" zoomScaleSheetLayoutView="115" workbookViewId="0">
      <selection activeCell="F5" sqref="F5"/>
    </sheetView>
  </sheetViews>
  <sheetFormatPr defaultRowHeight="17.399999999999999" x14ac:dyDescent="0.4"/>
  <cols>
    <col min="2" max="2" width="21.5" bestFit="1" customWidth="1"/>
    <col min="3" max="3" width="8.19921875" bestFit="1" customWidth="1"/>
    <col min="4" max="4" width="10.296875" bestFit="1" customWidth="1"/>
    <col min="5" max="5" width="7.19921875" bestFit="1" customWidth="1"/>
    <col min="6" max="6" width="7.3984375" bestFit="1" customWidth="1"/>
    <col min="7" max="7" width="15.69921875" bestFit="1" customWidth="1"/>
    <col min="8" max="8" width="22.59765625" bestFit="1" customWidth="1"/>
    <col min="9" max="9" width="13.69921875" bestFit="1" customWidth="1"/>
    <col min="10" max="10" width="17.59765625" bestFit="1" customWidth="1"/>
    <col min="11" max="11" width="13.69921875" bestFit="1" customWidth="1"/>
    <col min="12" max="12" width="20.69921875" bestFit="1" customWidth="1"/>
  </cols>
  <sheetData>
    <row r="2" spans="2:11" x14ac:dyDescent="0.4">
      <c r="B2" s="3" t="s">
        <v>11</v>
      </c>
      <c r="C2" s="4">
        <v>16500</v>
      </c>
      <c r="D2" s="4"/>
      <c r="G2" s="8"/>
      <c r="H2" s="9"/>
    </row>
    <row r="3" spans="2:11" x14ac:dyDescent="0.4">
      <c r="B3" s="3" t="s">
        <v>6</v>
      </c>
      <c r="C3" s="4">
        <v>3000</v>
      </c>
      <c r="D3" s="4"/>
    </row>
    <row r="4" spans="2:11" x14ac:dyDescent="0.4">
      <c r="C4" s="2"/>
      <c r="D4" s="2"/>
    </row>
    <row r="5" spans="2:11" x14ac:dyDescent="0.4">
      <c r="C5" t="s">
        <v>7</v>
      </c>
      <c r="D5" t="s">
        <v>1</v>
      </c>
      <c r="E5" t="s">
        <v>0</v>
      </c>
      <c r="F5" t="s">
        <v>4</v>
      </c>
      <c r="G5" t="s">
        <v>2</v>
      </c>
      <c r="H5" t="s">
        <v>8</v>
      </c>
      <c r="I5" t="s">
        <v>3</v>
      </c>
      <c r="J5" s="10" t="s">
        <v>12</v>
      </c>
      <c r="K5" s="6" t="s">
        <v>9</v>
      </c>
    </row>
    <row r="6" spans="2:11" x14ac:dyDescent="0.4">
      <c r="B6" t="s">
        <v>15</v>
      </c>
      <c r="C6" s="1">
        <v>6.8000000000000005E-2</v>
      </c>
      <c r="D6" s="2">
        <v>6000</v>
      </c>
      <c r="E6" s="2">
        <f>$C$2*C6</f>
        <v>1122</v>
      </c>
      <c r="F6" s="2">
        <f>$C$2*3%</f>
        <v>495</v>
      </c>
      <c r="G6" s="2">
        <f>$C$3</f>
        <v>3000</v>
      </c>
      <c r="H6" s="2">
        <f>(E6+D6+F6)*1.1</f>
        <v>8378.7000000000007</v>
      </c>
      <c r="I6" s="2">
        <f>$C$2+$G6-H6</f>
        <v>11121.3</v>
      </c>
      <c r="J6" s="11">
        <f>1-(I6/($C$2))</f>
        <v>0.32598181818181826</v>
      </c>
      <c r="K6" s="7">
        <f>1-J6</f>
        <v>0.67401818181818174</v>
      </c>
    </row>
    <row r="7" spans="2:11" x14ac:dyDescent="0.4">
      <c r="B7" t="s">
        <v>14</v>
      </c>
      <c r="C7" s="1">
        <v>0.15</v>
      </c>
      <c r="D7" s="2">
        <f>IF(C2&lt;12000,900,2900)</f>
        <v>2900</v>
      </c>
      <c r="E7" s="2">
        <f>$C$2*C7</f>
        <v>2475</v>
      </c>
      <c r="F7" s="2">
        <f t="shared" ref="F7:F8" si="0">$C$2*3%</f>
        <v>495</v>
      </c>
      <c r="G7" s="2">
        <f>IF(C2&lt;12000,3900,(IF(C2&lt;30000,2000,0)))</f>
        <v>2000</v>
      </c>
      <c r="H7" s="2">
        <f>(E7+D7+F7)*1.1</f>
        <v>6457.0000000000009</v>
      </c>
      <c r="I7" s="2">
        <f>$C$2-H7</f>
        <v>10043</v>
      </c>
      <c r="J7" s="11">
        <f>1-(I7/($C$2))</f>
        <v>0.39133333333333331</v>
      </c>
      <c r="K7" s="7">
        <f t="shared" ref="K7:K8" si="1">1-J7</f>
        <v>0.60866666666666669</v>
      </c>
    </row>
    <row r="8" spans="2:11" x14ac:dyDescent="0.4">
      <c r="B8" t="s">
        <v>13</v>
      </c>
      <c r="C8" s="1">
        <v>0.27</v>
      </c>
      <c r="D8" s="2">
        <v>0</v>
      </c>
      <c r="E8" s="2">
        <f>$C$2*C8</f>
        <v>4455</v>
      </c>
      <c r="F8" s="2">
        <f t="shared" si="0"/>
        <v>495</v>
      </c>
      <c r="G8" s="2">
        <v>0</v>
      </c>
      <c r="H8" s="2">
        <f>(E8+D8+F8)*1.1</f>
        <v>5445</v>
      </c>
      <c r="I8" s="2">
        <f>$C$2-H8</f>
        <v>11055</v>
      </c>
      <c r="J8" s="11">
        <f>1-(I8/($C$2))</f>
        <v>0.32999999999999996</v>
      </c>
      <c r="K8" s="7">
        <f t="shared" si="1"/>
        <v>0.67</v>
      </c>
    </row>
    <row r="10" spans="2:11" x14ac:dyDescent="0.4">
      <c r="C10" s="1"/>
      <c r="D10" s="2"/>
      <c r="E10" s="2"/>
      <c r="F10" s="2"/>
      <c r="G10" s="2"/>
      <c r="H10" s="2"/>
      <c r="I10" s="2"/>
    </row>
    <row r="13" spans="2:11" x14ac:dyDescent="0.4">
      <c r="B13" s="5" t="s">
        <v>10</v>
      </c>
    </row>
  </sheetData>
  <phoneticPr fontId="2" type="noConversion"/>
  <pageMargins left="0.7" right="0.7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F920-4BFC-44F9-9CFC-765D14229C13}">
  <sheetPr>
    <tabColor rgb="FF00B0F0"/>
  </sheetPr>
  <dimension ref="B2:L14"/>
  <sheetViews>
    <sheetView view="pageBreakPreview" zoomScaleNormal="100" zoomScaleSheetLayoutView="100" workbookViewId="0">
      <selection activeCell="E6" sqref="E6"/>
    </sheetView>
  </sheetViews>
  <sheetFormatPr defaultRowHeight="17.399999999999999" x14ac:dyDescent="0.4"/>
  <cols>
    <col min="2" max="2" width="15" bestFit="1" customWidth="1"/>
    <col min="3" max="3" width="8.19921875" bestFit="1" customWidth="1"/>
    <col min="4" max="4" width="10.296875" bestFit="1" customWidth="1"/>
    <col min="5" max="5" width="7.19921875" bestFit="1" customWidth="1"/>
    <col min="6" max="6" width="15.69921875" bestFit="1" customWidth="1"/>
    <col min="7" max="7" width="22.59765625" bestFit="1" customWidth="1"/>
    <col min="8" max="8" width="13.69921875" bestFit="1" customWidth="1"/>
    <col min="9" max="9" width="17.59765625" bestFit="1" customWidth="1"/>
    <col min="10" max="10" width="13.69921875" bestFit="1" customWidth="1"/>
    <col min="11" max="11" width="20.69921875" bestFit="1" customWidth="1"/>
  </cols>
  <sheetData>
    <row r="2" spans="2:12" x14ac:dyDescent="0.4">
      <c r="B2" s="3" t="s">
        <v>11</v>
      </c>
      <c r="C2" s="4">
        <v>16500</v>
      </c>
      <c r="D2" s="4"/>
      <c r="F2" s="8"/>
      <c r="G2" s="9"/>
    </row>
    <row r="3" spans="2:12" x14ac:dyDescent="0.4">
      <c r="B3" s="3" t="s">
        <v>6</v>
      </c>
      <c r="C3" s="4">
        <v>3000</v>
      </c>
      <c r="D3" s="4"/>
    </row>
    <row r="4" spans="2:12" x14ac:dyDescent="0.4">
      <c r="C4" s="2"/>
      <c r="D4" s="2"/>
    </row>
    <row r="5" spans="2:12" x14ac:dyDescent="0.4">
      <c r="C5" t="s">
        <v>7</v>
      </c>
      <c r="D5" t="s">
        <v>1</v>
      </c>
      <c r="E5" t="s">
        <v>0</v>
      </c>
      <c r="F5" t="s">
        <v>4</v>
      </c>
      <c r="G5" t="s">
        <v>2</v>
      </c>
      <c r="H5" t="s">
        <v>8</v>
      </c>
      <c r="I5" t="s">
        <v>3</v>
      </c>
      <c r="J5" s="10" t="s">
        <v>12</v>
      </c>
      <c r="K5" s="6" t="s">
        <v>9</v>
      </c>
    </row>
    <row r="6" spans="2:12" x14ac:dyDescent="0.4">
      <c r="B6" t="s">
        <v>19</v>
      </c>
      <c r="C6" s="1">
        <v>9.8000000000000004E-2</v>
      </c>
      <c r="D6" s="2">
        <v>5400</v>
      </c>
      <c r="E6" s="2">
        <f>$C$2*C6</f>
        <v>1617</v>
      </c>
      <c r="F6" s="2">
        <f>$C$2*3%</f>
        <v>495</v>
      </c>
      <c r="G6" s="2">
        <f>$C$3</f>
        <v>3000</v>
      </c>
      <c r="H6" s="2">
        <f>(E6+D6+F6)*1.1</f>
        <v>8263.2000000000007</v>
      </c>
      <c r="I6" s="2">
        <f>$C$2+$G6-H6</f>
        <v>11236.8</v>
      </c>
      <c r="J6" s="11">
        <f>1-(I6/($C$2))</f>
        <v>0.31898181818181826</v>
      </c>
      <c r="K6" s="7">
        <f>1-J6</f>
        <v>0.68101818181818174</v>
      </c>
      <c r="L6" t="s">
        <v>5</v>
      </c>
    </row>
    <row r="7" spans="2:12" x14ac:dyDescent="0.4">
      <c r="B7" t="s">
        <v>20</v>
      </c>
      <c r="C7" s="1">
        <v>7.4999999999999997E-2</v>
      </c>
      <c r="D7" s="2">
        <v>6000</v>
      </c>
      <c r="E7" s="2">
        <f>$C$2*C7</f>
        <v>1237.5</v>
      </c>
      <c r="F7" s="2">
        <f t="shared" ref="F7:F9" si="0">$C$2*3%</f>
        <v>495</v>
      </c>
      <c r="G7" s="2">
        <f>C3</f>
        <v>3000</v>
      </c>
      <c r="H7" s="2">
        <f>(E7+D7+F7)*1.1</f>
        <v>8505.75</v>
      </c>
      <c r="I7" s="2">
        <f>$C$2+$G7-H7</f>
        <v>10994.25</v>
      </c>
      <c r="J7" s="11">
        <f>1-(I7/($C$2))</f>
        <v>0.33368181818181819</v>
      </c>
      <c r="K7" s="7">
        <f t="shared" ref="K7:K9" si="1">1-J7</f>
        <v>0.66631818181818181</v>
      </c>
      <c r="L7" t="s">
        <v>5</v>
      </c>
    </row>
    <row r="8" spans="2:12" x14ac:dyDescent="0.4">
      <c r="B8" t="s">
        <v>21</v>
      </c>
      <c r="C8" s="1">
        <v>0.15</v>
      </c>
      <c r="D8" s="2">
        <f>IF($C$2&lt;12000,900,2900)</f>
        <v>2900</v>
      </c>
      <c r="E8" s="2">
        <f>$C$2*C8</f>
        <v>2475</v>
      </c>
      <c r="F8" s="2">
        <f t="shared" si="0"/>
        <v>495</v>
      </c>
      <c r="G8" s="2">
        <f>IF(C3&lt;12000,3900,IF($C$2&lt;30000,2000,0))</f>
        <v>3900</v>
      </c>
      <c r="H8" s="2">
        <f>(E8+D8+F8)*1.1</f>
        <v>6457.0000000000009</v>
      </c>
      <c r="I8" s="2">
        <f>$C$2-H8</f>
        <v>10043</v>
      </c>
      <c r="J8" s="11">
        <f>1-(I8/($C$2))</f>
        <v>0.39133333333333331</v>
      </c>
      <c r="K8" s="7">
        <f t="shared" si="1"/>
        <v>0.60866666666666669</v>
      </c>
    </row>
    <row r="9" spans="2:12" x14ac:dyDescent="0.4">
      <c r="B9" t="s">
        <v>22</v>
      </c>
      <c r="C9" s="1">
        <v>0.27</v>
      </c>
      <c r="D9" s="2">
        <v>0</v>
      </c>
      <c r="E9" s="2">
        <f>$C$2*C9</f>
        <v>4455</v>
      </c>
      <c r="F9" s="2">
        <f t="shared" si="0"/>
        <v>495</v>
      </c>
      <c r="G9" s="2">
        <v>0</v>
      </c>
      <c r="H9" s="2">
        <f>(E9+D9+F9)*1.1</f>
        <v>5445</v>
      </c>
      <c r="I9" s="2">
        <f>$C$2-H9</f>
        <v>11055</v>
      </c>
      <c r="J9" s="11">
        <f>1-(I9/($C$2))</f>
        <v>0.32999999999999996</v>
      </c>
      <c r="K9" s="7">
        <f t="shared" si="1"/>
        <v>0.67</v>
      </c>
    </row>
    <row r="14" spans="2:12" x14ac:dyDescent="0.4">
      <c r="B14" s="5" t="s">
        <v>10</v>
      </c>
    </row>
  </sheetData>
  <phoneticPr fontId="2" type="noConversion"/>
  <pageMargins left="0.7" right="0.7" top="0.75" bottom="0.75" header="0.3" footer="0.3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대행사(배민,요기요,요기요익스프레스)</vt:lpstr>
      <vt:lpstr>배민1</vt:lpstr>
      <vt:lpstr>쿠팡잇츠</vt:lpstr>
      <vt:lpstr>'대행사(배민,요기요,요기요익스프레스)'!Print_Area</vt:lpstr>
      <vt:lpstr>배민1!Print_Area</vt:lpstr>
      <vt:lpstr>쿠팡잇츠!Print_Area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jung</dc:creator>
  <cp:lastModifiedBy>Billy jung</cp:lastModifiedBy>
  <dcterms:created xsi:type="dcterms:W3CDTF">2022-03-29T01:11:18Z</dcterms:created>
  <dcterms:modified xsi:type="dcterms:W3CDTF">2022-04-01T07:45:02Z</dcterms:modified>
</cp:coreProperties>
</file>